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H220" i="1" l="1"/>
  <c r="T210" i="1"/>
  <c r="T209" i="1"/>
  <c r="H199" i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131" i="1"/>
  <c r="E37" i="1"/>
  <c r="E139" i="1"/>
  <c r="E189" i="1"/>
  <c r="E29" i="1"/>
  <c r="E215" i="1"/>
  <c r="E117" i="1"/>
  <c r="E161" i="1"/>
  <c r="E178" i="1"/>
  <c r="I194" i="1"/>
  <c r="H194" i="1"/>
  <c r="G194" i="1"/>
  <c r="E194" i="1" s="1"/>
  <c r="I172" i="1"/>
  <c r="H172" i="1"/>
  <c r="G172" i="1"/>
  <c r="E172" i="1" s="1"/>
  <c r="G45" i="1" l="1"/>
  <c r="H45" i="1"/>
  <c r="I45" i="1"/>
  <c r="I216" i="1" s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I169" i="1"/>
  <c r="E169" i="1" l="1"/>
  <c r="E87" i="1"/>
  <c r="H216" i="1"/>
  <c r="E45" i="1"/>
  <c r="E216" i="1" s="1"/>
  <c r="G216" i="1"/>
  <c r="E102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<sst xmlns="http://schemas.openxmlformats.org/spreadsheetml/2006/main" count="410" uniqueCount="398">
  <si>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</si>
  <si>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</si>
  <si>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</si>
  <si>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</si>
  <si>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</si>
  <si>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</si>
  <si>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</si>
  <si>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</si>
  <si>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</si>
  <si>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</si>
  <si>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</si>
  <si>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</si>
  <si>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</si>
  <si>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</si>
  <si>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</si>
  <si>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</si>
  <si>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</si>
  <si>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</si>
  <si>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</si>
  <si>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</si>
  <si>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</si>
  <si>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</si>
  <si>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</si>
  <si>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</si>
  <si>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</si>
  <si>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</si>
  <si>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</si>
  <si>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</si>
  <si>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</si>
  <si>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</si>
  <si>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</si>
  <si>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</si>
  <si>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</si>
  <si>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</si>
  <si>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</si>
  <si>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</si>
  <si>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</si>
  <si>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</si>
  <si>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</si>
  <si>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</si>
  <si>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</si>
  <si>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</si>
  <si>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</si>
  <si>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</si>
  <si>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</si>
  <si>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</si>
  <si>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</si>
  <si>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</si>
  <si>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</si>
  <si>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</si>
  <si>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</si>
  <si>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</si>
  <si>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</si>
  <si>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</si>
  <si>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</si>
  <si>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</si>
  <si>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</si>
  <si>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</si>
  <si>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</si>
  <si>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</si>
  <si>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</si>
  <si>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</si>
  <si>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</si>
  <si>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</si>
  <si>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</si>
  <si>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</si>
  <si>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</si>
  <si>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</si>
  <si>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</si>
  <si>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</si>
  <si>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</si>
  <si>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</si>
  <si>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</si>
  <si>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</si>
  <si>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</si>
  <si>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</si>
  <si>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</si>
  <si>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</si>
  <si>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</si>
  <si>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</si>
  <si>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</si>
  <si>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</si>
  <si>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</si>
  <si>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</si>
  <si>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</si>
  <si>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</si>
  <si>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</si>
  <si>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</si>
  <si>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</si>
  <si>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</si>
  <si>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</si>
  <si>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</si>
  <si>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</si>
  <si>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</si>
  <si>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</si>
  <si>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</si>
  <si>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</si>
  <si>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</si>
  <si>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</si>
  <si>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</si>
  <si>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</si>
  <si>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</si>
  <si>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</si>
  <si>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</si>
  <si>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</si>
  <si>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</si>
  <si>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</si>
  <si>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</si>
  <si>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</si>
  <si>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</si>
  <si>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</si>
  <si>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</si>
  <si>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</si>
  <si>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</si>
  <si>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</si>
  <si>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</si>
  <si>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</si>
  <si>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</si>
  <si>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</si>
  <si>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</si>
  <si>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</si>
  <si>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</si>
  <si>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</si>
  <si>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</si>
  <si>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</si>
  <si>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</si>
  <si>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</si>
  <si>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</si>
  <si>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</si>
  <si>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</si>
  <si>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</si>
  <si>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</si>
  <si>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</si>
  <si>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</si>
  <si>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</si>
  <si>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</si>
  <si>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</si>
  <si>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</si>
  <si>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</si>
  <si>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</si>
  <si>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</si>
  <si>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</si>
  <si>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</si>
  <si>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</si>
  <si>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</si>
  <si>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</si>
  <si>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</si>
  <si>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</si>
  <si>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</si>
  <si>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</si>
  <si>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</si>
  <si>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</si>
  <si>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</si>
  <si>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</si>
  <si>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</si>
  <si>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</si>
  <si>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</si>
  <si>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</si>
  <si>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</si>
  <si>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</si>
  <si>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</si>
  <si>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</si>
  <si>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</si>
  <si>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</si>
  <si>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</si>
  <si>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</si>
  <si>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</si>
  <si>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</si>
  <si>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</si>
  <si>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</si>
  <si>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</si>
  <si>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</si>
  <si>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</si>
  <si>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</si>
  <si>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</si>
  <si>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</si>
  <si>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</si>
  <si>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</si>
  <si>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</si>
  <si>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</si>
  <si>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</si>
  <si>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</si>
  <si>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</si>
  <si>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</si>
  <si>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</si>
  <si>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</si>
  <si>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</si>
  <si>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</si>
  <si>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</si>
  <si>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</si>
  <si>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</si>
  <si>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</si>
  <si>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</si>
  <si>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</si>
  <si>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</si>
  <si>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</si>
  <si>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</si>
  <si>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</si>
  <si>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</si>
  <si>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</si>
  <si>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</si>
  <si>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</si>
  <si>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</si>
  <si>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</si>
  <si>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</si>
  <si>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</si>
  <si>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</si>
  <si>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</si>
  <si>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</si>
  <si>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</si>
  <si>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</si>
  <si>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</si>
  <si>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</si>
  <si>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</si>
  <si>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</si>
  <si>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</si>
  <si>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</si>
  <si>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</si>
  <si>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</si>
  <si>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</si>
  <si>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</si>
  <si>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</si>
  <si>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</si>
  <si>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</si>
  <si>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</si>
  <si>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</si>
  <si>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</si>
  <si>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</si>
  <si>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</si>
  <si>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</si>
  <si>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</si>
  <si>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</si>
  <si>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</si>
  <si>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</si>
  <si>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</si>
  <si>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</si>
  <si>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</si>
  <si>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</si>
  <si>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</si>
  <si>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</si>
  <si>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</si>
  <si>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</si>
  <si>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</si>
  <si>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</si>
  <si>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</si>
  <si>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</si>
  <si>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</si>
  <si>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</si>
  <si>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</si>
  <si>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</si>
  <si>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</si>
  <si>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</si>
  <si>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</si>
  <si>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</si>
  <si>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</si>
  <si>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</si>
  <si>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</si>
  <si>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</si>
  <si>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</si>
  <si>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</si>
  <si>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</si>
  <si>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</si>
  <si>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</si>
  <si>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</si>
  <si>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</si>
  <si>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</si>
  <si>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</si>
  <si>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</si>
  <si>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</si>
  <si>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</si>
  <si>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</si>
  <si>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</si>
  <si>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</si>
  <si>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</si>
  <si>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</si>
  <si>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</si>
  <si>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</si>
  <si>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</si>
  <si>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</si>
  <si>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</si>
  <si>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</si>
  <si>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</si>
  <si>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</si>
  <si>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</si>
  <si>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</si>
  <si>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</si>
  <si>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</si>
  <si>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</si>
  <si>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</si>
  <si>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</si>
  <si>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</si>
  <si>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</si>
  <si>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</si>
  <si>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</si>
  <si>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</si>
  <si>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</si>
  <si>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</si>
  <si>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</si>
  <si>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</si>
  <si>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</si>
  <si>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</si>
  <si>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</si>
  <si>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</si>
  <si>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</si>
  <si>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</si>
  <si>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</si>
  <si>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</si>
  <si>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</si>
  <si>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</si>
  <si>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</si>
  <si>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</si>
  <si>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</si>
  <si>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</si>
  <si>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</si>
  <si>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</si>
  <si>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</si>
  <si>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</si>
  <si>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</si>
  <si>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</si>
  <si>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</si>
  <si>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</si>
  <si>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</si>
  <si>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</si>
  <si>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</si>
  <si>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</si>
  <si>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</si>
  <si>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</si>
  <si>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</si>
  <si>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</si>
  <si>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</si>
  <si>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</si>
  <si>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</si>
  <si>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</si>
  <si>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</si>
  <si>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</si>
  <si>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</si>
  <si>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</si>
  <si>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</si>
  <si>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</si>
  <si>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</si>
  <si>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</si>
  <si>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</si>
  <si>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</si>
  <si>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</si>
  <si>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</si>
  <si>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</si>
  <si>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</si>
  <si>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</si>
  <si>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</si>
  <si>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</si>
  <si>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</si>
  <si>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</si>
  <si>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</si>
  <si>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</si>
  <si>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</si>
  <si>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</si>
  <si>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</si>
  <si>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</si>
  <si>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</si>
  <si>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</si>
  <si>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</si>
  <si>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</si>
  <si>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</si>
  <si>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</si>
  <si>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</si>
  <si>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</si>
  <si>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</si>
  <si>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</si>
  <si>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</si>
  <si>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</si>
  <si>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</si>
  <si>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</si>
  <si>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</si>
  <si>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</si>
  <si>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</si>
  <si>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</si>
  <si>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</si>
  <si>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</si>
  <si>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</si>
  <si>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</si>
  <si>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</si>
  <si>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</si>
  <si>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</si>
  <si>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</si>
  <si>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</si>
  <si>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</si>
  <si>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</si>
  <si>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</si>
  <si>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</si>
  <si>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</si>
  <si>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</si>
  <si>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</si>
  <si>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</si>
  <si>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USD</t>
  </si>
  <si>
    <t>ORCUTT WINSLOW</t>
  </si>
  <si>
    <t>CORE CONSTRUCTION</t>
  </si>
  <si>
    <t>MARICOPA</t>
  </si>
  <si>
    <t>TOWN OF QUEEN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</si>
</sst>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97" zoomScaleNormal="100" zoomScaleSheetLayoutView="100" workbookViewId="0">
      <selection activeCell="G223" sqref="G223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 t="s">
        <v>393</v>
      </c>
      <c r="F5" s="360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3" t="s">
        <v>397</v>
      </c>
      <c r="F12" s="355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330898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>
        <v>0</v>
      </c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>
        <v>0</v>
      </c>
      <c r="H21" s="246">
        <v>7606</v>
      </c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7606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7606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>
        <v>0</v>
      </c>
      <c r="H26" s="251">
        <v>3347</v>
      </c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3347</v>
      </c>
      <c r="F29" s="179" t="str">
        <f>IFERROR((#REF!/#REF!),"")</f>
        <v/>
      </c>
      <c r="G29" s="53">
        <f>SUM(G26:G28)</f>
        <v>0</v>
      </c>
      <c r="H29" s="53">
        <f>SUM(H26:H28)</f>
        <v>3347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>
        <v>0</v>
      </c>
      <c r="H191" s="251">
        <v>83643</v>
      </c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83643</v>
      </c>
      <c r="F194" s="148" t="str">
        <f>IFERROR((#REF!/#REF!),"")</f>
        <v/>
      </c>
      <c r="G194" s="180">
        <f>SUM(G191:G193)</f>
        <v>0</v>
      </c>
      <c r="H194" s="180">
        <f>SUM(H191:H193)</f>
        <v>83643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1</v>
      </c>
      <c r="F199" s="323" t="str">
        <f>IFERROR((#REF!+G199/#REF!),"")</f>
        <v/>
      </c>
      <c r="G199" s="251"/>
      <c r="H199" s="251">
        <f>32919+1828</f>
        <v>34747</v>
      </c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>
        <v>1</v>
      </c>
      <c r="F201" s="323" t="str">
        <f>IFERROR((#REF!+G201/#REF!),"")</f>
        <v/>
      </c>
      <c r="G201" s="251"/>
      <c r="H201" s="251">
        <v>6500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>
        <v>1</v>
      </c>
      <c r="F202" s="323" t="str">
        <f>IFERROR((#REF!+G202/#REF!),"")</f>
        <v/>
      </c>
      <c r="G202" s="251"/>
      <c r="H202" s="251">
        <v>10500</v>
      </c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>
        <v>1</v>
      </c>
      <c r="F205" s="323" t="str">
        <f>IFERROR((#REF!+G205/#REF!),"")</f>
        <v/>
      </c>
      <c r="G205" s="257"/>
      <c r="H205" s="257">
        <v>8471</v>
      </c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60218</v>
      </c>
      <c r="F207" s="148" t="str">
        <f>IFERROR((#REF!/#REF!),"")</f>
        <v/>
      </c>
      <c r="G207" s="180">
        <f>SUM(G196:G206)</f>
        <v>0</v>
      </c>
      <c r="H207" s="180">
        <f>SUM(H196:H206)</f>
        <v>60218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>
        <v>276642</v>
      </c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>
        <v>1</v>
      </c>
      <c r="F209" s="323" t="str">
        <f>IFERROR((#REF!+G209/#REF!),"")</f>
        <v/>
      </c>
      <c r="G209" s="251"/>
      <c r="H209" s="251">
        <v>18646</v>
      </c>
      <c r="I209" s="252"/>
      <c r="J209" s="15"/>
      <c r="K209" s="120"/>
      <c r="L209" s="121"/>
      <c r="M209" s="122"/>
      <c r="N209" s="120"/>
      <c r="O209" s="121"/>
      <c r="P209" s="122"/>
      <c r="Q209" s="120">
        <v>286500</v>
      </c>
      <c r="R209" s="121"/>
      <c r="S209" s="122"/>
      <c r="T209" s="120">
        <f>Q209-Q208</f>
        <v>9858</v>
      </c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>
        <v>307735</v>
      </c>
      <c r="R210" s="121"/>
      <c r="S210" s="122"/>
      <c r="T210" s="120">
        <f>Q210-Q209</f>
        <v>21235</v>
      </c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18646</v>
      </c>
      <c r="F215" s="148" t="str">
        <f>IFERROR((#REF!/#REF!),"")</f>
        <v/>
      </c>
      <c r="G215" s="180">
        <f>SUM(G209:G214)</f>
        <v>0</v>
      </c>
      <c r="H215" s="180">
        <f>SUM(H209:H214)</f>
        <v>18646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173460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173460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7.0000423091103603E-2</v>
      </c>
      <c r="C218" s="35" t="s">
        <v>172</v>
      </c>
      <c r="D218" s="14"/>
      <c r="E218" s="77"/>
      <c r="F218" s="331">
        <f t="shared" si="2"/>
        <v>23163</v>
      </c>
      <c r="G218" s="302"/>
      <c r="H218" s="303">
        <v>23163</v>
      </c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68440</v>
      </c>
      <c r="G220" s="302"/>
      <c r="H220" s="303">
        <f>63440+5000</f>
        <v>68440</v>
      </c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0.10499912359699969</v>
      </c>
      <c r="C221" s="36" t="s">
        <v>173</v>
      </c>
      <c r="D221" s="37"/>
      <c r="E221" s="78"/>
      <c r="F221" s="323">
        <f t="shared" si="2"/>
        <v>34744</v>
      </c>
      <c r="G221" s="302"/>
      <c r="H221" s="303">
        <v>34744</v>
      </c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2.9791657852268675E-2</v>
      </c>
      <c r="C222" s="38" t="s">
        <v>174</v>
      </c>
      <c r="D222" s="37"/>
      <c r="E222" s="79"/>
      <c r="F222" s="323">
        <f t="shared" si="2"/>
        <v>9858</v>
      </c>
      <c r="G222" s="304"/>
      <c r="H222" s="305">
        <v>9858</v>
      </c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6.4167810020006169E-2</v>
      </c>
      <c r="C224" s="41" t="s">
        <v>176</v>
      </c>
      <c r="D224" s="37"/>
      <c r="E224" s="80"/>
      <c r="F224" s="325">
        <f t="shared" si="2"/>
        <v>21233</v>
      </c>
      <c r="G224" s="306"/>
      <c r="H224" s="307">
        <v>21233</v>
      </c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157438</v>
      </c>
      <c r="F225" s="171"/>
      <c r="G225" s="43">
        <f>SUM(G217:G224)</f>
        <v>0</v>
      </c>
      <c r="H225" s="43">
        <f t="shared" ref="H225:I225" si="4">SUM(H217:H224)</f>
        <v>157438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330898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2020-03-12T17:38:12Z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